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9852" activeTab="0"/>
  </bookViews>
  <sheets>
    <sheet name="Start" sheetId="1" r:id="rId1"/>
    <sheet name="GW" sheetId="2" r:id="rId2"/>
    <sheet name="ZP" sheetId="3" r:id="rId3"/>
    <sheet name="ZW" sheetId="4" r:id="rId4"/>
    <sheet name="ZDK" sheetId="5" r:id="rId5"/>
    <sheet name="Klub Przyrodnikow" sheetId="6" r:id="rId6"/>
  </sheets>
  <definedNames/>
  <calcPr fullCalcOnLoad="1"/>
</workbook>
</file>

<file path=xl/sharedStrings.xml><?xml version="1.0" encoding="utf-8"?>
<sst xmlns="http://schemas.openxmlformats.org/spreadsheetml/2006/main" count="220" uniqueCount="106">
  <si>
    <t>Grodza ziemna</t>
  </si>
  <si>
    <t>głębokość rowu m</t>
  </si>
  <si>
    <t>Przedmiar robót</t>
  </si>
  <si>
    <t>Zasypanie odcinków rowu 10-15 m długości</t>
  </si>
  <si>
    <t>długość odcinka zasypania rowu mb (10-15m)</t>
  </si>
  <si>
    <t>L.p.</t>
  </si>
  <si>
    <t>Pozycja kosztorysowa</t>
  </si>
  <si>
    <t>Wyszczególnienie robót</t>
  </si>
  <si>
    <t>Rozmiar robót</t>
  </si>
  <si>
    <t>Jednostka</t>
  </si>
  <si>
    <t>Ilość</t>
  </si>
  <si>
    <t>Uwagi</t>
  </si>
  <si>
    <t>KNR 2-01
419 02</t>
  </si>
  <si>
    <t>Wykonanie grodzy ziemnej</t>
  </si>
  <si>
    <t>m3</t>
  </si>
  <si>
    <t>Wycena indyw.</t>
  </si>
  <si>
    <t>Ręczne wycięcie darniny</t>
  </si>
  <si>
    <t>r-g</t>
  </si>
  <si>
    <t>powinna wynosić 10-15m</t>
  </si>
  <si>
    <t>nachylenie skarp rowu 1:</t>
  </si>
  <si>
    <t>szerokość dna rowu m</t>
  </si>
  <si>
    <t>wg pomiaru terenowego</t>
  </si>
  <si>
    <t>Parametry:</t>
  </si>
  <si>
    <t>Proste piętrzenie stałe (ZP)</t>
  </si>
  <si>
    <t>Zabicie ścianki szczelnej drewnianej, dębowej, o ustalonej rzędniej piętrzenia</t>
  </si>
  <si>
    <t>Maksymalna wysokośc piętrzenia 0,6m</t>
  </si>
  <si>
    <t>Głębokość zabicia ścianki szczelnej minimum 2 x wysokość piętrzenia</t>
  </si>
  <si>
    <t>Ścianka powinna być zabezpieczona zastrzałami</t>
  </si>
  <si>
    <t>Dno cieku umocnić wyściółką faszynową podłużną i poprzeczną grub. po 15 cm</t>
  </si>
  <si>
    <t>Stopę skarpy umocnić kiszką faszynową średnicy 15 cm</t>
  </si>
  <si>
    <t>długość ścianki szczelnej mb</t>
  </si>
  <si>
    <t>maksymalnie 0,6 m</t>
  </si>
  <si>
    <t>wysokość ścianki szczelnej m</t>
  </si>
  <si>
    <t>długość umocnienia dna i skarp przed piętrzeniem, m</t>
  </si>
  <si>
    <t>długość umocnienia dna i skarp za piętrzeniem, m</t>
  </si>
  <si>
    <t>KNR 2-11
521 05</t>
  </si>
  <si>
    <t>Ręczne zabicie ścianki szczelnej w gruncie
Kat III</t>
  </si>
  <si>
    <t>zaplanować w terenie, stosownie do szerokości rowu</t>
  </si>
  <si>
    <t>kat. nr 10</t>
  </si>
  <si>
    <t>m2</t>
  </si>
  <si>
    <t>KNR 2-11
503 02</t>
  </si>
  <si>
    <t>Umocnienie stopy skarpy kiszką faszynową średnicy 15 cm w gr. kat. III</t>
  </si>
  <si>
    <t>mb</t>
  </si>
  <si>
    <t>KNR 2-11
507 01</t>
  </si>
  <si>
    <t>Umocnienie dna wyściółką faszynową grubości 15 cm x 2</t>
  </si>
  <si>
    <t>KNR 2-11
0403 03</t>
  </si>
  <si>
    <t>Umocnienie dna gliną z piaskiem warstwą grubości 15 cm</t>
  </si>
  <si>
    <t>[Zobacz &gt;&gt;]</t>
  </si>
  <si>
    <t>Dla uzyskania przedmiarów robót w konkretnych obiektach należy wypełnić pola zacieniowane na seledynowo</t>
  </si>
  <si>
    <t>Proste piętrzenie stałe wzmocnione (ZW)</t>
  </si>
  <si>
    <t xml:space="preserve">Zabicie ścianki szczelnej drewnianej, dębowej, o ustalonej rzędniej piętrzenia. </t>
  </si>
  <si>
    <t>Wykonanie od strony wody dolnej kaskady z okrąglaków średn. 20 cm.</t>
  </si>
  <si>
    <t>Maksymalna wysokośc piętrzenia 0,8m</t>
  </si>
  <si>
    <t>maksymalnie 0,8 m</t>
  </si>
  <si>
    <t xml:space="preserve">Wykonanie drewnianej kaskady z okrąglaków średnicy 20 cm, zabezpieczenie palami pionowymi i zastrzałami
</t>
  </si>
  <si>
    <t>Okrąglaki śr. 20 cm</t>
  </si>
  <si>
    <t>szt</t>
  </si>
  <si>
    <t>Proste piętrzenie stałe drewniano-kamienne (ZDK)</t>
  </si>
  <si>
    <t>Wykonanie dwóch stałych piętrzeń drewnianych w odległości ok. 2 m od siebie i wyk. narzutu kamiennego luzem pomiędzy piętrzeniami</t>
  </si>
  <si>
    <t>Głębokość zabicia ścianek szczelnych minimum 2 x wysokość piętrzenia</t>
  </si>
  <si>
    <t>Ścianki powinny być umocnione zastrzałami</t>
  </si>
  <si>
    <t>maksymalnie 1,0 m</t>
  </si>
  <si>
    <t>wysokość pierwszej ścianki szczelnej m</t>
  </si>
  <si>
    <t>wysokość drugiej ścianki szczelnej</t>
  </si>
  <si>
    <t>KNR 2-11
0401 10</t>
  </si>
  <si>
    <t>Wykonanie narzutu kamiennego luzem</t>
  </si>
  <si>
    <t>odległość między ściankami szczelnymi m</t>
  </si>
  <si>
    <t>około 2 m</t>
  </si>
  <si>
    <t>Maksymalna wysokość piętrzenia 1,0 m</t>
  </si>
  <si>
    <t>wysokość piętrzenia m</t>
  </si>
  <si>
    <t>Projekty i szablony przedmiarów prostych urządzeń małej retencji</t>
  </si>
  <si>
    <t>Urządzenie</t>
  </si>
  <si>
    <t>Zastosowanie</t>
  </si>
  <si>
    <t>Piętrzenie do h=0,6m</t>
  </si>
  <si>
    <t>Piętrzenie do h=0,8m</t>
  </si>
  <si>
    <t>Piętrzenie do h=1,0m</t>
  </si>
  <si>
    <t>Stałe zablokowanie rowów o nikłym i okresowym przepływie</t>
  </si>
  <si>
    <t>Proste drewniane piętrzenie stałe</t>
  </si>
  <si>
    <t>Proste piętrzenie wzmocnione</t>
  </si>
  <si>
    <t>Proste piętrzenie stałe drewniano-kamienne</t>
  </si>
  <si>
    <t>Symbol</t>
  </si>
  <si>
    <t>ZP</t>
  </si>
  <si>
    <t>ZW</t>
  </si>
  <si>
    <t>ZDK</t>
  </si>
  <si>
    <t>Idea</t>
  </si>
  <si>
    <t>Zabicie ścianki szczelnej drewnianej</t>
  </si>
  <si>
    <t>Zabicie ścianki szczelnej drewnianej i wykonanie od wody dolnej kaskady z okrąglaków</t>
  </si>
  <si>
    <t>Zasypanie odcinka rowu</t>
  </si>
  <si>
    <t>Wykonanie dwóch ścianek szczelnych drewnianych i narzutu kamiennego luzem między piętrzeniami</t>
  </si>
  <si>
    <t>-</t>
  </si>
  <si>
    <t>[Zobacz&gt;&gt;]</t>
  </si>
  <si>
    <t>Opracowanie projektów i przedmiarów: Janusz M. Pałczyński; upr. bud. nr 80/87/GW w specjalności wodno-melioracyjnej</t>
  </si>
  <si>
    <t>http://www.lkp.org.pl</t>
  </si>
  <si>
    <t>lkp@lkp.org.pl</t>
  </si>
  <si>
    <t>Klub Przyrodników; "Czynna ochrona mokradeł w Zachodniej Polsce"</t>
  </si>
  <si>
    <t>Rysunki projektowe:</t>
  </si>
  <si>
    <t>Przekrój poprzeczny: http://www.lkp.org.pl/poradniki/zp_poprz.gif</t>
  </si>
  <si>
    <t>Przekrój podłużny: http://www.lkp.org.pl/poradniki/zp_podl.gif</t>
  </si>
  <si>
    <t>Rzut z góry: http://www.lkp.org.pl/poradniki/zp_gora.gif</t>
  </si>
  <si>
    <t>Przekrój poprzeczny: http://www.lkp.org.pl/poradniki/zw_poprz.gif</t>
  </si>
  <si>
    <t>Przekrój podłużny: http://www.lkp.org.pl/poradniki/zw_podl.gif</t>
  </si>
  <si>
    <t>Rzut z góry: http://www.lkp.org.pl/poradniki/zw_gora.gif</t>
  </si>
  <si>
    <t>Przekrój poprzeczny: http://www.lkp.org.pl/poradniki/zdk_poprz.gif</t>
  </si>
  <si>
    <t>Przekrój podłużny: http://www.lkp.org.pl/poradniki/zdk_podl.gif</t>
  </si>
  <si>
    <t>Rzut z góry: http://www.lkp.org.pl/poradniki/zdk_gora.gif</t>
  </si>
  <si>
    <r>
      <t>Klub Przyrodników</t>
    </r>
    <r>
      <rPr>
        <b/>
        <sz val="12"/>
        <rFont val="Arial CE"/>
        <family val="2"/>
      </rPr>
      <t xml:space="preserve">
</t>
    </r>
    <r>
      <rPr>
        <b/>
        <sz val="10"/>
        <rFont val="Arial CE"/>
        <family val="2"/>
      </rPr>
      <t>1 Maja 22, 66-200 Świebodzin
tel. (068) 3820775
tel/fax (068) 3828236
konto: BZ WBK SA o/Świebodzin nr 571090 1593 0000 0000 5901 5348</t>
    </r>
    <r>
      <rPr>
        <b/>
        <sz val="12"/>
        <rFont val="Arial CE"/>
        <family val="2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</si>
</sst>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u val="single"/>
      <sz val="8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0" fontId="0" fillId="0" borderId="0" xfId="0" applyNumberFormat="1" applyAlignment="1" quotePrefix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6" fillId="0" borderId="0" xfId="17" applyAlignment="1">
      <alignment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2" xfId="0" applyBorder="1" applyAlignment="1">
      <alignment/>
    </xf>
    <xf numFmtId="0" fontId="2" fillId="0" borderId="3" xfId="0" applyFont="1" applyFill="1" applyBorder="1" applyAlignment="1">
      <alignment vertical="top" wrapText="1"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/>
      <protection locked="0"/>
    </xf>
    <xf numFmtId="0" fontId="4" fillId="2" borderId="3" xfId="0" applyFont="1" applyFill="1" applyBorder="1" applyAlignment="1" applyProtection="1">
      <alignment vertical="top" wrapText="1"/>
      <protection locked="0"/>
    </xf>
    <xf numFmtId="0" fontId="9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2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6" fillId="0" borderId="1" xfId="17" applyBorder="1" applyAlignment="1">
      <alignment vertical="top"/>
    </xf>
    <xf numFmtId="0" fontId="12" fillId="0" borderId="0" xfId="17" applyFont="1" applyAlignment="1">
      <alignment/>
    </xf>
    <xf numFmtId="0" fontId="3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#'Klub Przyrodnikow'!A1" /><Relationship Id="rId6" Type="http://schemas.openxmlformats.org/officeDocument/2006/relationships/hyperlink" Target="#'Klub Przyrodnikow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6</xdr:row>
      <xdr:rowOff>47625</xdr:rowOff>
    </xdr:from>
    <xdr:to>
      <xdr:col>1</xdr:col>
      <xdr:colOff>2800350</xdr:colOff>
      <xdr:row>6</xdr:row>
      <xdr:rowOff>1600200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47850"/>
          <a:ext cx="27241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</xdr:row>
      <xdr:rowOff>38100</xdr:rowOff>
    </xdr:from>
    <xdr:to>
      <xdr:col>1</xdr:col>
      <xdr:colOff>2781300</xdr:colOff>
      <xdr:row>7</xdr:row>
      <xdr:rowOff>1581150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3476625"/>
          <a:ext cx="27527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</xdr:row>
      <xdr:rowOff>28575</xdr:rowOff>
    </xdr:from>
    <xdr:to>
      <xdr:col>1</xdr:col>
      <xdr:colOff>2819400</xdr:colOff>
      <xdr:row>8</xdr:row>
      <xdr:rowOff>1571625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6350" y="5067300"/>
          <a:ext cx="27527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</xdr:row>
      <xdr:rowOff>19050</xdr:rowOff>
    </xdr:from>
    <xdr:to>
      <xdr:col>0</xdr:col>
      <xdr:colOff>923925</xdr:colOff>
      <xdr:row>3</xdr:row>
      <xdr:rowOff>704850</xdr:rowOff>
    </xdr:to>
    <xdr:pic>
      <xdr:nvPicPr>
        <xdr:cNvPr id="4" name="Picture 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75247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1562100</xdr:colOff>
      <xdr:row>0</xdr:row>
      <xdr:rowOff>1352550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14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kp.org.pl/poradniki/zp_poprz.gif" TargetMode="External" /><Relationship Id="rId2" Type="http://schemas.openxmlformats.org/officeDocument/2006/relationships/hyperlink" Target="http://www.lkp.org.pl/poradniki/zp_podl.gif" TargetMode="External" /><Relationship Id="rId3" Type="http://schemas.openxmlformats.org/officeDocument/2006/relationships/hyperlink" Target="http://www.lkp.org.pl/poradniki/zp_gora.gif" TargetMode="Externa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kp.org.pl/poradniki/zw_poprz.gif" TargetMode="External" /><Relationship Id="rId2" Type="http://schemas.openxmlformats.org/officeDocument/2006/relationships/hyperlink" Target="http://www.lkp.org.pl/poradniki/zw_podl.gif" TargetMode="External" /><Relationship Id="rId3" Type="http://schemas.openxmlformats.org/officeDocument/2006/relationships/hyperlink" Target="http://www.lkp.org.pl/poradniki/zw_gora.gi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lkp.org.pl/poradniki/zdk_poprz.gif" TargetMode="External" /><Relationship Id="rId2" Type="http://schemas.openxmlformats.org/officeDocument/2006/relationships/hyperlink" Target="http://www.lkp.org.pl/poradniki/zdk_podl.gif" TargetMode="External" /><Relationship Id="rId3" Type="http://schemas.openxmlformats.org/officeDocument/2006/relationships/hyperlink" Target="http://www.lkp.org.pl/poradniki/zdk_gora.gi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lkp.org.pl/" TargetMode="External" /><Relationship Id="rId2" Type="http://schemas.openxmlformats.org/officeDocument/2006/relationships/hyperlink" Target="mailto:%20lkp@lkp.org.pl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RowColHeaders="0" tabSelected="1" workbookViewId="0" topLeftCell="A1">
      <selection activeCell="C2" sqref="C2"/>
    </sheetView>
  </sheetViews>
  <sheetFormatPr defaultColWidth="9.00390625" defaultRowHeight="12.75"/>
  <cols>
    <col min="1" max="1" width="15.875" style="0" customWidth="1"/>
    <col min="2" max="2" width="37.375" style="0" customWidth="1"/>
    <col min="3" max="3" width="23.50390625" style="0" customWidth="1"/>
    <col min="4" max="4" width="12.375" style="0" customWidth="1"/>
    <col min="5" max="5" width="19.00390625" style="0" customWidth="1"/>
    <col min="6" max="6" width="12.625" style="0" customWidth="1"/>
  </cols>
  <sheetData>
    <row r="1" spans="1:3" ht="13.5">
      <c r="A1" s="38" t="s">
        <v>70</v>
      </c>
      <c r="B1" s="38"/>
      <c r="C1" s="38"/>
    </row>
    <row r="2" spans="1:6" ht="12.75">
      <c r="A2" s="43" t="s">
        <v>94</v>
      </c>
      <c r="F2" s="44"/>
    </row>
    <row r="3" ht="31.5" customHeight="1">
      <c r="F3" s="44"/>
    </row>
    <row r="4" spans="2:6" ht="58.5" customHeight="1">
      <c r="B4" s="40" t="s">
        <v>48</v>
      </c>
      <c r="C4" s="40" t="s">
        <v>91</v>
      </c>
      <c r="F4" s="44"/>
    </row>
    <row r="5" ht="12.75">
      <c r="F5" s="44"/>
    </row>
    <row r="6" spans="1:6" ht="12.75">
      <c r="A6" s="39" t="s">
        <v>71</v>
      </c>
      <c r="B6" s="39"/>
      <c r="C6" s="39" t="s">
        <v>84</v>
      </c>
      <c r="D6" s="39" t="s">
        <v>80</v>
      </c>
      <c r="E6" s="39" t="s">
        <v>72</v>
      </c>
      <c r="F6" s="45"/>
    </row>
    <row r="7" spans="1:6" ht="129" customHeight="1">
      <c r="A7" s="6" t="s">
        <v>77</v>
      </c>
      <c r="B7" s="6"/>
      <c r="C7" s="6" t="s">
        <v>85</v>
      </c>
      <c r="D7" s="6" t="s">
        <v>81</v>
      </c>
      <c r="E7" s="6" t="s">
        <v>73</v>
      </c>
      <c r="F7" s="46" t="s">
        <v>47</v>
      </c>
    </row>
    <row r="8" spans="1:6" ht="126" customHeight="1">
      <c r="A8" s="6" t="s">
        <v>78</v>
      </c>
      <c r="B8" s="6"/>
      <c r="C8" s="6" t="s">
        <v>86</v>
      </c>
      <c r="D8" s="6" t="s">
        <v>82</v>
      </c>
      <c r="E8" s="6" t="s">
        <v>74</v>
      </c>
      <c r="F8" s="46" t="s">
        <v>47</v>
      </c>
    </row>
    <row r="9" spans="1:6" ht="129" customHeight="1">
      <c r="A9" s="6" t="s">
        <v>79</v>
      </c>
      <c r="B9" s="6"/>
      <c r="C9" s="6" t="s">
        <v>88</v>
      </c>
      <c r="D9" s="6" t="s">
        <v>83</v>
      </c>
      <c r="E9" s="6" t="s">
        <v>75</v>
      </c>
      <c r="F9" s="46" t="s">
        <v>90</v>
      </c>
    </row>
    <row r="10" spans="1:6" ht="30">
      <c r="A10" s="6" t="s">
        <v>0</v>
      </c>
      <c r="B10" s="6"/>
      <c r="C10" s="6" t="s">
        <v>87</v>
      </c>
      <c r="D10" s="6" t="s">
        <v>89</v>
      </c>
      <c r="E10" s="6" t="s">
        <v>76</v>
      </c>
      <c r="F10" s="46" t="s">
        <v>47</v>
      </c>
    </row>
    <row r="11" ht="12.75">
      <c r="F11" s="44"/>
    </row>
    <row r="12" ht="12.75">
      <c r="F12" s="44"/>
    </row>
    <row r="13" ht="12.75">
      <c r="F13" s="44"/>
    </row>
    <row r="14" ht="12.75">
      <c r="F14" s="44"/>
    </row>
    <row r="15" ht="12.75">
      <c r="F15" s="44"/>
    </row>
    <row r="16" ht="12.75">
      <c r="F16" s="44"/>
    </row>
    <row r="17" ht="12.75">
      <c r="F17" s="44"/>
    </row>
    <row r="18" ht="12.75">
      <c r="F18" s="44"/>
    </row>
    <row r="19" ht="12.75">
      <c r="F19" s="44"/>
    </row>
    <row r="20" ht="12.75">
      <c r="F20" s="44"/>
    </row>
    <row r="21" ht="12.75">
      <c r="F21" s="44"/>
    </row>
    <row r="22" ht="12.75">
      <c r="F22" s="44"/>
    </row>
    <row r="23" ht="12.75">
      <c r="F23" s="44"/>
    </row>
    <row r="24" ht="12.75">
      <c r="F24" s="44"/>
    </row>
    <row r="25" ht="12.75">
      <c r="F25" s="44"/>
    </row>
    <row r="26" ht="12.75">
      <c r="F26" s="44"/>
    </row>
    <row r="27" ht="12.75">
      <c r="F27" s="44"/>
    </row>
    <row r="28" ht="12.75">
      <c r="F28" s="44"/>
    </row>
    <row r="29" ht="12.75">
      <c r="F29" s="44"/>
    </row>
    <row r="30" ht="12.75">
      <c r="F30" s="44"/>
    </row>
    <row r="31" ht="12.75">
      <c r="F31" s="44"/>
    </row>
    <row r="32" ht="12.75">
      <c r="F32" s="44"/>
    </row>
    <row r="33" ht="12.75">
      <c r="F33" s="44"/>
    </row>
    <row r="34" ht="12.75">
      <c r="F34" s="44"/>
    </row>
    <row r="35" ht="12.75">
      <c r="F35" s="44"/>
    </row>
    <row r="36" ht="12.75">
      <c r="F36" s="44"/>
    </row>
    <row r="37" ht="12.75">
      <c r="F37" s="44"/>
    </row>
    <row r="38" ht="12.75">
      <c r="F38" s="44"/>
    </row>
    <row r="39" ht="12.75">
      <c r="F39" s="44"/>
    </row>
    <row r="40" ht="12.75">
      <c r="F40" s="44"/>
    </row>
  </sheetData>
  <sheetProtection sheet="1" objects="1" scenarios="1"/>
  <hyperlinks>
    <hyperlink ref="F7" location="ZP!A1" display="[Zobacz &gt;&gt;]"/>
    <hyperlink ref="F10" location="GW!A1" display="[Zobacz &gt;&gt;]"/>
    <hyperlink ref="F8" location="ZW!A1" display="[Zobacz &gt;&gt;]"/>
    <hyperlink ref="F9" location="ZDK!A1" display="[Zobacz&gt;&gt;]"/>
  </hyperlink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showRowColHeaders="0" workbookViewId="0" topLeftCell="A1">
      <selection activeCell="C31" sqref="C31"/>
    </sheetView>
  </sheetViews>
  <sheetFormatPr defaultColWidth="9.00390625" defaultRowHeight="12.75"/>
  <cols>
    <col min="3" max="3" width="27.625" style="0" customWidth="1"/>
    <col min="4" max="7" width="7.50390625" style="0" customWidth="1"/>
    <col min="9" max="9" width="25.125" style="0" customWidth="1"/>
  </cols>
  <sheetData>
    <row r="1" ht="12.75">
      <c r="A1" s="2" t="s">
        <v>0</v>
      </c>
    </row>
    <row r="2" ht="12.75">
      <c r="A2" s="8" t="s">
        <v>3</v>
      </c>
    </row>
    <row r="3" ht="12.75">
      <c r="A3" s="2"/>
    </row>
    <row r="4" ht="12.75">
      <c r="A4" s="2" t="s">
        <v>22</v>
      </c>
    </row>
    <row r="5" spans="3:5" ht="12.75">
      <c r="C5" s="7" t="s">
        <v>4</v>
      </c>
      <c r="D5" s="33">
        <v>10</v>
      </c>
      <c r="E5" t="s">
        <v>18</v>
      </c>
    </row>
    <row r="6" spans="3:5" ht="12.75">
      <c r="C6" s="7" t="s">
        <v>20</v>
      </c>
      <c r="D6" s="33">
        <v>0.7</v>
      </c>
      <c r="E6" t="s">
        <v>21</v>
      </c>
    </row>
    <row r="7" spans="3:5" ht="12.75">
      <c r="C7" s="7" t="s">
        <v>1</v>
      </c>
      <c r="D7" s="33">
        <v>1.2</v>
      </c>
      <c r="E7" t="s">
        <v>21</v>
      </c>
    </row>
    <row r="8" spans="1:5" ht="12.75">
      <c r="A8" s="1"/>
      <c r="C8" s="7" t="s">
        <v>19</v>
      </c>
      <c r="D8" s="33">
        <v>1.5</v>
      </c>
      <c r="E8" t="s">
        <v>21</v>
      </c>
    </row>
    <row r="10" ht="12.75">
      <c r="A10" s="2" t="s">
        <v>2</v>
      </c>
    </row>
    <row r="11" spans="1:9" ht="30">
      <c r="A11" s="4" t="s">
        <v>5</v>
      </c>
      <c r="B11" s="4" t="s">
        <v>6</v>
      </c>
      <c r="C11" s="4" t="s">
        <v>7</v>
      </c>
      <c r="D11" s="48" t="s">
        <v>8</v>
      </c>
      <c r="E11" s="48"/>
      <c r="F11" s="48" t="s">
        <v>9</v>
      </c>
      <c r="G11" s="48"/>
      <c r="H11" s="4" t="s">
        <v>10</v>
      </c>
      <c r="I11" s="4" t="s">
        <v>11</v>
      </c>
    </row>
    <row r="12" spans="1:9" ht="20.25">
      <c r="A12" s="5">
        <v>1</v>
      </c>
      <c r="B12" s="5" t="s">
        <v>12</v>
      </c>
      <c r="C12" s="9" t="s">
        <v>13</v>
      </c>
      <c r="D12" s="12">
        <f>D5*D7*((D7*D8)+D6)</f>
        <v>30</v>
      </c>
      <c r="E12" s="13" t="s">
        <v>14</v>
      </c>
      <c r="F12" s="12">
        <v>100</v>
      </c>
      <c r="G12" s="10" t="s">
        <v>14</v>
      </c>
      <c r="H12" s="10">
        <f>D12/F12</f>
        <v>0.3</v>
      </c>
      <c r="I12" s="34"/>
    </row>
    <row r="13" spans="1:9" ht="20.25">
      <c r="A13" s="5">
        <v>2</v>
      </c>
      <c r="B13" s="5" t="s">
        <v>15</v>
      </c>
      <c r="C13" s="9" t="s">
        <v>16</v>
      </c>
      <c r="D13" s="11"/>
      <c r="E13" s="14"/>
      <c r="F13" s="12"/>
      <c r="G13" s="10" t="s">
        <v>17</v>
      </c>
      <c r="H13" s="35">
        <v>16</v>
      </c>
      <c r="I13" s="34"/>
    </row>
    <row r="14" spans="1:7" ht="12.75">
      <c r="A14" s="3"/>
      <c r="B14" s="3"/>
      <c r="C14" s="3"/>
      <c r="D14" s="3"/>
      <c r="E14" s="3"/>
      <c r="F14" s="3"/>
      <c r="G14" s="3"/>
    </row>
    <row r="15" spans="1:7" ht="12.75">
      <c r="A15" s="3"/>
      <c r="B15" s="3"/>
      <c r="C15" s="3"/>
      <c r="D15" s="3"/>
      <c r="E15" s="3"/>
      <c r="F15" s="3"/>
      <c r="G15" s="3"/>
    </row>
    <row r="16" spans="1:7" ht="12.75">
      <c r="A16" s="3"/>
      <c r="B16" s="3"/>
      <c r="C16" s="3"/>
      <c r="D16" s="3"/>
      <c r="E16" s="3"/>
      <c r="F16" s="3"/>
      <c r="G16" s="3"/>
    </row>
    <row r="17" spans="1:7" ht="12.75">
      <c r="A17" s="3"/>
      <c r="B17" s="3"/>
      <c r="C17" s="3"/>
      <c r="D17" s="3"/>
      <c r="E17" s="3"/>
      <c r="F17" s="3"/>
      <c r="G17" s="3"/>
    </row>
  </sheetData>
  <mergeCells count="2">
    <mergeCell ref="D11:E11"/>
    <mergeCell ref="F11:G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RowColHeaders="0" workbookViewId="0" topLeftCell="A1">
      <selection activeCell="F1" sqref="F1:F4"/>
    </sheetView>
  </sheetViews>
  <sheetFormatPr defaultColWidth="9.00390625" defaultRowHeight="12.75"/>
  <cols>
    <col min="3" max="3" width="26.50390625" style="0" customWidth="1"/>
    <col min="4" max="7" width="6.875" style="0" customWidth="1"/>
  </cols>
  <sheetData>
    <row r="1" spans="1:6" ht="12.75">
      <c r="A1" s="2" t="s">
        <v>23</v>
      </c>
      <c r="F1" s="2" t="s">
        <v>95</v>
      </c>
    </row>
    <row r="2" spans="1:6" ht="12.75">
      <c r="A2" s="8" t="s">
        <v>24</v>
      </c>
      <c r="F2" s="47" t="s">
        <v>96</v>
      </c>
    </row>
    <row r="3" spans="1:6" ht="12.75">
      <c r="A3" s="8" t="s">
        <v>25</v>
      </c>
      <c r="F3" s="47" t="s">
        <v>97</v>
      </c>
    </row>
    <row r="4" spans="1:6" ht="12.75">
      <c r="A4" s="8" t="s">
        <v>26</v>
      </c>
      <c r="F4" s="47" t="s">
        <v>98</v>
      </c>
    </row>
    <row r="5" ht="12.75">
      <c r="A5" s="8" t="s">
        <v>27</v>
      </c>
    </row>
    <row r="6" ht="12.75">
      <c r="A6" s="8" t="s">
        <v>28</v>
      </c>
    </row>
    <row r="7" ht="12.75">
      <c r="A7" s="8" t="s">
        <v>29</v>
      </c>
    </row>
    <row r="8" ht="12.75">
      <c r="A8" s="2"/>
    </row>
    <row r="9" ht="12.75">
      <c r="A9" s="2" t="s">
        <v>22</v>
      </c>
    </row>
    <row r="10" spans="3:5" ht="12.75">
      <c r="C10" s="7" t="s">
        <v>20</v>
      </c>
      <c r="D10" s="33">
        <v>0.7</v>
      </c>
      <c r="E10" t="s">
        <v>21</v>
      </c>
    </row>
    <row r="11" spans="3:5" ht="12.75">
      <c r="C11" s="7" t="s">
        <v>69</v>
      </c>
      <c r="D11" s="33">
        <v>0.6</v>
      </c>
      <c r="E11" t="s">
        <v>31</v>
      </c>
    </row>
    <row r="12" spans="3:5" ht="12.75">
      <c r="C12" s="7" t="s">
        <v>30</v>
      </c>
      <c r="D12" s="33">
        <v>4.4</v>
      </c>
      <c r="E12" t="s">
        <v>37</v>
      </c>
    </row>
    <row r="13" spans="3:5" ht="12.75">
      <c r="C13" s="7" t="s">
        <v>32</v>
      </c>
      <c r="D13" s="33">
        <v>2.4</v>
      </c>
      <c r="E13" t="str">
        <f>CONCATENATE("minimalnie ",3*D11," m")</f>
        <v>minimalnie 1,8 m</v>
      </c>
    </row>
    <row r="14" spans="3:4" ht="12.75">
      <c r="C14" s="7" t="s">
        <v>33</v>
      </c>
      <c r="D14" s="32">
        <f>2*D11</f>
        <v>1.2</v>
      </c>
    </row>
    <row r="15" spans="1:4" ht="12.75">
      <c r="A15" s="1"/>
      <c r="C15" s="7" t="s">
        <v>34</v>
      </c>
      <c r="D15" s="32">
        <f>4*D11</f>
        <v>2.4</v>
      </c>
    </row>
    <row r="17" ht="12.75">
      <c r="A17" s="2" t="s">
        <v>2</v>
      </c>
    </row>
    <row r="18" spans="1:9" ht="30">
      <c r="A18" s="4" t="s">
        <v>5</v>
      </c>
      <c r="B18" s="4" t="s">
        <v>6</v>
      </c>
      <c r="C18" s="4" t="s">
        <v>7</v>
      </c>
      <c r="D18" s="49" t="s">
        <v>8</v>
      </c>
      <c r="E18" s="49"/>
      <c r="F18" s="48" t="s">
        <v>9</v>
      </c>
      <c r="G18" s="48"/>
      <c r="H18" s="4" t="s">
        <v>10</v>
      </c>
      <c r="I18" s="4" t="s">
        <v>11</v>
      </c>
    </row>
    <row r="19" spans="1:9" ht="30">
      <c r="A19" s="5">
        <v>1</v>
      </c>
      <c r="B19" s="5" t="s">
        <v>35</v>
      </c>
      <c r="C19" s="9" t="s">
        <v>36</v>
      </c>
      <c r="D19" s="12">
        <f>D12</f>
        <v>4.4</v>
      </c>
      <c r="E19" s="10" t="s">
        <v>14</v>
      </c>
      <c r="F19" s="12">
        <v>100</v>
      </c>
      <c r="G19" s="10" t="s">
        <v>14</v>
      </c>
      <c r="H19" s="10">
        <f>D19/F19</f>
        <v>0.044000000000000004</v>
      </c>
      <c r="I19" s="34"/>
    </row>
    <row r="20" spans="1:9" ht="51">
      <c r="A20" s="5">
        <v>2</v>
      </c>
      <c r="B20" s="5" t="s">
        <v>38</v>
      </c>
      <c r="C20" s="9" t="str">
        <f>CONCATENATE("Wykonanie drewnianej konstrukcji piętrzenia
Konstr. z mat. dębowego grub. 50 mm + 4 pale kierujące średnicy 16 cm, dług. ",D13+D11," m")</f>
        <v>Wykonanie drewnianej konstrukcji piętrzenia
Konstr. z mat. dębowego grub. 50 mm + 4 pale kierujące średnicy 16 cm, dług. 3 m</v>
      </c>
      <c r="D20" s="12">
        <f>D12*D13</f>
        <v>10.56</v>
      </c>
      <c r="E20" s="10" t="s">
        <v>39</v>
      </c>
      <c r="F20" s="12">
        <v>100</v>
      </c>
      <c r="G20" s="10" t="s">
        <v>39</v>
      </c>
      <c r="H20" s="10">
        <f>D20/F20</f>
        <v>0.1056</v>
      </c>
      <c r="I20" s="34"/>
    </row>
    <row r="21" spans="1:9" ht="20.25">
      <c r="A21" s="5">
        <v>3</v>
      </c>
      <c r="B21" s="5" t="s">
        <v>40</v>
      </c>
      <c r="C21" s="9" t="s">
        <v>41</v>
      </c>
      <c r="D21" s="12">
        <f>2*(D14+D15)</f>
        <v>7.199999999999999</v>
      </c>
      <c r="E21" s="10" t="s">
        <v>42</v>
      </c>
      <c r="F21" s="12">
        <v>100</v>
      </c>
      <c r="G21" s="10" t="s">
        <v>42</v>
      </c>
      <c r="H21" s="10">
        <f>D21/F21</f>
        <v>0.072</v>
      </c>
      <c r="I21" s="34"/>
    </row>
    <row r="22" spans="1:9" ht="20.25">
      <c r="A22" s="5">
        <v>4</v>
      </c>
      <c r="B22" s="5" t="s">
        <v>43</v>
      </c>
      <c r="C22" s="9" t="s">
        <v>44</v>
      </c>
      <c r="D22" s="12">
        <f>(D14+D15)*D10</f>
        <v>2.5199999999999996</v>
      </c>
      <c r="E22" s="10" t="s">
        <v>39</v>
      </c>
      <c r="F22" s="12">
        <v>100</v>
      </c>
      <c r="G22" s="10" t="s">
        <v>39</v>
      </c>
      <c r="H22" s="10">
        <f>D22/F22</f>
        <v>0.025199999999999997</v>
      </c>
      <c r="I22" s="34"/>
    </row>
    <row r="23" spans="1:9" ht="20.25">
      <c r="A23" s="5">
        <v>5</v>
      </c>
      <c r="B23" s="5" t="s">
        <v>45</v>
      </c>
      <c r="C23" s="9" t="s">
        <v>46</v>
      </c>
      <c r="D23" s="12">
        <f>(D14+D15)*D10</f>
        <v>2.5199999999999996</v>
      </c>
      <c r="E23" s="10" t="s">
        <v>39</v>
      </c>
      <c r="F23" s="12">
        <v>100</v>
      </c>
      <c r="G23" s="10" t="s">
        <v>39</v>
      </c>
      <c r="H23" s="10">
        <f>D23/F23</f>
        <v>0.025199999999999997</v>
      </c>
      <c r="I23" s="34"/>
    </row>
  </sheetData>
  <mergeCells count="2">
    <mergeCell ref="D18:E18"/>
    <mergeCell ref="F18:G18"/>
  </mergeCells>
  <hyperlinks>
    <hyperlink ref="F2" r:id="rId1" display="Przekrój poprzeczny: http://www.lkp.org.pl/poradniki/zp_poprz.gif"/>
    <hyperlink ref="F3" r:id="rId2" display="Przekrój podłużny: http://www.lkp.org.pl/poradniki/zp_podl.gif"/>
    <hyperlink ref="F4" r:id="rId3" display="Rzut z góry: http://www.lkp.org.pl/poradniki/zp_gora.gif"/>
  </hyperlinks>
  <printOptions/>
  <pageMargins left="0.75" right="0.75" top="1" bottom="1" header="0.5" footer="0.5"/>
  <pageSetup orientation="portrait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RowColHeaders="0" workbookViewId="0" topLeftCell="A1">
      <selection activeCell="F1" sqref="F1:F5"/>
    </sheetView>
  </sheetViews>
  <sheetFormatPr defaultColWidth="9.00390625" defaultRowHeight="12.75"/>
  <cols>
    <col min="3" max="3" width="26.50390625" style="0" customWidth="1"/>
    <col min="4" max="7" width="6.875" style="0" customWidth="1"/>
  </cols>
  <sheetData>
    <row r="1" spans="1:6" ht="12.75">
      <c r="A1" s="2" t="s">
        <v>49</v>
      </c>
      <c r="F1" s="2" t="s">
        <v>95</v>
      </c>
    </row>
    <row r="2" spans="1:6" ht="12.75">
      <c r="A2" s="8" t="s">
        <v>50</v>
      </c>
      <c r="F2" s="47" t="s">
        <v>99</v>
      </c>
    </row>
    <row r="3" spans="1:6" ht="12.75">
      <c r="A3" s="8" t="s">
        <v>51</v>
      </c>
      <c r="F3" s="47" t="s">
        <v>100</v>
      </c>
    </row>
    <row r="4" spans="1:6" ht="12.75">
      <c r="A4" s="8" t="s">
        <v>52</v>
      </c>
      <c r="F4" s="47" t="s">
        <v>101</v>
      </c>
    </row>
    <row r="5" spans="1:6" ht="12.75">
      <c r="A5" s="8" t="s">
        <v>26</v>
      </c>
      <c r="F5" s="8"/>
    </row>
    <row r="6" ht="12.75">
      <c r="A6" s="8" t="s">
        <v>27</v>
      </c>
    </row>
    <row r="7" ht="12.75">
      <c r="A7" s="8" t="s">
        <v>28</v>
      </c>
    </row>
    <row r="8" ht="12.75">
      <c r="A8" s="8" t="s">
        <v>29</v>
      </c>
    </row>
    <row r="9" ht="12.75">
      <c r="A9" s="2"/>
    </row>
    <row r="10" ht="12.75">
      <c r="A10" s="2" t="s">
        <v>22</v>
      </c>
    </row>
    <row r="11" spans="3:5" ht="12.75">
      <c r="C11" s="7" t="s">
        <v>20</v>
      </c>
      <c r="D11" s="33">
        <v>1</v>
      </c>
      <c r="E11" t="s">
        <v>21</v>
      </c>
    </row>
    <row r="12" spans="3:5" ht="12.75">
      <c r="C12" s="7" t="s">
        <v>69</v>
      </c>
      <c r="D12" s="33">
        <v>0.8</v>
      </c>
      <c r="E12" t="s">
        <v>53</v>
      </c>
    </row>
    <row r="13" spans="3:5" ht="12.75">
      <c r="C13" s="7" t="s">
        <v>30</v>
      </c>
      <c r="D13" s="33">
        <v>5</v>
      </c>
      <c r="E13" t="s">
        <v>37</v>
      </c>
    </row>
    <row r="14" spans="3:5" ht="12.75">
      <c r="C14" s="7" t="s">
        <v>32</v>
      </c>
      <c r="D14" s="33">
        <v>3.2</v>
      </c>
      <c r="E14" t="str">
        <f>CONCATENATE("minimalnie ",3*D12," m")</f>
        <v>minimalnie 2,4 m</v>
      </c>
    </row>
    <row r="15" spans="3:4" ht="12.75">
      <c r="C15" s="7" t="s">
        <v>33</v>
      </c>
      <c r="D15" s="32">
        <f>2*D12</f>
        <v>1.6</v>
      </c>
    </row>
    <row r="16" spans="1:4" ht="12.75">
      <c r="A16" s="1"/>
      <c r="C16" s="7" t="s">
        <v>34</v>
      </c>
      <c r="D16" s="32">
        <f>4*D12</f>
        <v>3.2</v>
      </c>
    </row>
    <row r="18" ht="12.75">
      <c r="A18" s="2" t="s">
        <v>2</v>
      </c>
    </row>
    <row r="19" spans="1:9" ht="30">
      <c r="A19" s="4" t="s">
        <v>5</v>
      </c>
      <c r="B19" s="4" t="s">
        <v>6</v>
      </c>
      <c r="C19" s="4" t="s">
        <v>7</v>
      </c>
      <c r="D19" s="49" t="s">
        <v>8</v>
      </c>
      <c r="E19" s="49"/>
      <c r="F19" s="48" t="s">
        <v>9</v>
      </c>
      <c r="G19" s="48"/>
      <c r="H19" s="4" t="s">
        <v>10</v>
      </c>
      <c r="I19" s="4" t="s">
        <v>11</v>
      </c>
    </row>
    <row r="20" spans="1:9" ht="30">
      <c r="A20" s="5">
        <v>1</v>
      </c>
      <c r="B20" s="5" t="s">
        <v>35</v>
      </c>
      <c r="C20" s="9" t="s">
        <v>36</v>
      </c>
      <c r="D20" s="12">
        <f>D13</f>
        <v>5</v>
      </c>
      <c r="E20" s="10" t="s">
        <v>14</v>
      </c>
      <c r="F20" s="12">
        <v>100</v>
      </c>
      <c r="G20" s="10" t="s">
        <v>14</v>
      </c>
      <c r="H20" s="10">
        <f>D20/F20</f>
        <v>0.05</v>
      </c>
      <c r="I20" s="34"/>
    </row>
    <row r="21" spans="1:9" ht="59.25" customHeight="1">
      <c r="A21" s="5">
        <v>2</v>
      </c>
      <c r="B21" s="5" t="s">
        <v>38</v>
      </c>
      <c r="C21" s="9" t="str">
        <f>CONCATENATE("Wykonanie drewnianej konstrukcji piętrzenia
Konstr. z mat. dębowego grub. 50 mm + 4 pale kierujące średnicy 16 cm, dług. ",D14+D12," m")</f>
        <v>Wykonanie drewnianej konstrukcji piętrzenia
Konstr. z mat. dębowego grub. 50 mm + 4 pale kierujące średnicy 16 cm, dług. 4 m</v>
      </c>
      <c r="D21" s="12">
        <f>D13*D14</f>
        <v>16</v>
      </c>
      <c r="E21" s="10" t="s">
        <v>39</v>
      </c>
      <c r="F21" s="12">
        <v>100</v>
      </c>
      <c r="G21" s="10" t="s">
        <v>39</v>
      </c>
      <c r="H21" s="10">
        <f>D21/F21</f>
        <v>0.16</v>
      </c>
      <c r="I21" s="34"/>
    </row>
    <row r="22" spans="1:9" ht="20.25">
      <c r="A22" s="5">
        <v>3</v>
      </c>
      <c r="B22" s="5" t="s">
        <v>40</v>
      </c>
      <c r="C22" s="9" t="s">
        <v>41</v>
      </c>
      <c r="D22" s="12">
        <f>2*(D15+D16)</f>
        <v>9.600000000000001</v>
      </c>
      <c r="E22" s="10" t="s">
        <v>42</v>
      </c>
      <c r="F22" s="12">
        <v>100</v>
      </c>
      <c r="G22" s="10" t="s">
        <v>42</v>
      </c>
      <c r="H22" s="10">
        <f>D22/F22</f>
        <v>0.09600000000000002</v>
      </c>
      <c r="I22" s="34"/>
    </row>
    <row r="23" spans="1:9" ht="20.25">
      <c r="A23" s="5">
        <v>4</v>
      </c>
      <c r="B23" s="5" t="s">
        <v>43</v>
      </c>
      <c r="C23" s="9" t="s">
        <v>44</v>
      </c>
      <c r="D23" s="12">
        <f>(D15+D16)*D11</f>
        <v>4.800000000000001</v>
      </c>
      <c r="E23" s="10" t="s">
        <v>39</v>
      </c>
      <c r="F23" s="12">
        <v>100</v>
      </c>
      <c r="G23" s="10" t="s">
        <v>39</v>
      </c>
      <c r="H23" s="10">
        <f>D23/F23</f>
        <v>0.04800000000000001</v>
      </c>
      <c r="I23" s="34"/>
    </row>
    <row r="24" spans="1:9" ht="20.25">
      <c r="A24" s="5">
        <v>5</v>
      </c>
      <c r="B24" s="5" t="s">
        <v>45</v>
      </c>
      <c r="C24" s="17" t="s">
        <v>46</v>
      </c>
      <c r="D24" s="12">
        <f>(D15+D16)*D11</f>
        <v>4.800000000000001</v>
      </c>
      <c r="E24" s="10" t="s">
        <v>39</v>
      </c>
      <c r="F24" s="12">
        <v>100</v>
      </c>
      <c r="G24" s="10" t="s">
        <v>39</v>
      </c>
      <c r="H24" s="10">
        <f>D24/F24</f>
        <v>0.04800000000000001</v>
      </c>
      <c r="I24" s="34"/>
    </row>
    <row r="25" spans="1:9" ht="47.25" customHeight="1">
      <c r="A25" s="18">
        <v>6</v>
      </c>
      <c r="B25" s="18" t="s">
        <v>15</v>
      </c>
      <c r="C25" s="21" t="s">
        <v>54</v>
      </c>
      <c r="D25" s="25"/>
      <c r="E25" s="26"/>
      <c r="F25" s="23"/>
      <c r="G25" s="24" t="s">
        <v>17</v>
      </c>
      <c r="H25" s="37">
        <v>16</v>
      </c>
      <c r="I25" s="36"/>
    </row>
    <row r="26" spans="1:9" ht="12.75">
      <c r="A26" s="19"/>
      <c r="B26" s="19"/>
      <c r="C26" s="16" t="s">
        <v>55</v>
      </c>
      <c r="D26" s="27"/>
      <c r="E26" s="28"/>
      <c r="F26" s="23"/>
      <c r="G26" s="24" t="s">
        <v>56</v>
      </c>
      <c r="H26" s="10">
        <v>10</v>
      </c>
      <c r="I26" s="36"/>
    </row>
    <row r="27" spans="1:9" ht="12.75">
      <c r="A27" s="20"/>
      <c r="B27" s="20"/>
      <c r="C27" s="22" t="str">
        <f>CONCATENATE("Pale średnicy 10 cm, dług. ",2*D12," m")</f>
        <v>Pale średnicy 10 cm, dług. 1,6 m</v>
      </c>
      <c r="D27" s="29"/>
      <c r="E27" s="30"/>
      <c r="F27" s="23"/>
      <c r="G27" s="24" t="s">
        <v>56</v>
      </c>
      <c r="H27" s="10">
        <v>10</v>
      </c>
      <c r="I27" s="36"/>
    </row>
  </sheetData>
  <mergeCells count="2">
    <mergeCell ref="D19:E19"/>
    <mergeCell ref="F19:G19"/>
  </mergeCells>
  <hyperlinks>
    <hyperlink ref="F2" r:id="rId1" display="Przekrój poprzeczny: http://www.lkp.org.pl/poradniki/zw_poprz.gif"/>
    <hyperlink ref="F3" r:id="rId2" display="Przekrój podłużny: http://www.lkp.org.pl/poradniki/zw_podl.gif"/>
    <hyperlink ref="F4" r:id="rId3" display="Rzut z góry: http://www.lkp.org.pl/poradniki/zw_gora.gif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RowColHeaders="0" workbookViewId="0" topLeftCell="A1">
      <selection activeCell="I10" sqref="I10"/>
    </sheetView>
  </sheetViews>
  <sheetFormatPr defaultColWidth="9.00390625" defaultRowHeight="12.75"/>
  <cols>
    <col min="3" max="3" width="26.50390625" style="0" customWidth="1"/>
    <col min="4" max="7" width="6.875" style="0" customWidth="1"/>
  </cols>
  <sheetData>
    <row r="1" ht="12.75">
      <c r="A1" s="2" t="s">
        <v>57</v>
      </c>
    </row>
    <row r="2" ht="12.75">
      <c r="A2" s="8" t="s">
        <v>58</v>
      </c>
    </row>
    <row r="3" ht="12.75">
      <c r="A3" s="8" t="s">
        <v>68</v>
      </c>
    </row>
    <row r="4" spans="1:6" ht="12.75">
      <c r="A4" s="8" t="s">
        <v>59</v>
      </c>
      <c r="F4" s="2" t="s">
        <v>95</v>
      </c>
    </row>
    <row r="5" spans="1:6" ht="12.75">
      <c r="A5" s="8" t="s">
        <v>60</v>
      </c>
      <c r="F5" s="47" t="s">
        <v>102</v>
      </c>
    </row>
    <row r="6" spans="1:6" ht="12.75">
      <c r="A6" s="8" t="s">
        <v>28</v>
      </c>
      <c r="F6" s="47" t="s">
        <v>103</v>
      </c>
    </row>
    <row r="7" spans="1:6" ht="12.75">
      <c r="A7" s="8" t="s">
        <v>29</v>
      </c>
      <c r="F7" s="47" t="s">
        <v>104</v>
      </c>
    </row>
    <row r="8" spans="1:6" ht="12.75">
      <c r="A8" s="8"/>
      <c r="F8" s="8"/>
    </row>
    <row r="9" ht="12.75">
      <c r="A9" s="8"/>
    </row>
    <row r="10" ht="12.75">
      <c r="A10" s="2" t="s">
        <v>22</v>
      </c>
    </row>
    <row r="11" spans="3:5" ht="12.75">
      <c r="C11" s="7" t="s">
        <v>20</v>
      </c>
      <c r="D11" s="33">
        <v>1</v>
      </c>
      <c r="E11" t="s">
        <v>21</v>
      </c>
    </row>
    <row r="12" spans="3:5" ht="12.75">
      <c r="C12" s="7" t="s">
        <v>19</v>
      </c>
      <c r="D12" s="33">
        <v>1.5</v>
      </c>
      <c r="E12" t="s">
        <v>21</v>
      </c>
    </row>
    <row r="13" spans="3:5" ht="12.75">
      <c r="C13" s="7" t="s">
        <v>69</v>
      </c>
      <c r="D13" s="33">
        <v>1</v>
      </c>
      <c r="E13" t="s">
        <v>61</v>
      </c>
    </row>
    <row r="14" spans="3:5" ht="12.75">
      <c r="C14" s="7" t="s">
        <v>30</v>
      </c>
      <c r="D14" s="33">
        <v>5.2</v>
      </c>
      <c r="E14" t="s">
        <v>37</v>
      </c>
    </row>
    <row r="15" spans="3:5" ht="12.75">
      <c r="C15" s="7" t="s">
        <v>62</v>
      </c>
      <c r="D15" s="33">
        <v>3.5</v>
      </c>
      <c r="E15" t="str">
        <f>CONCATENATE("minimalnie ",3*D13," m")</f>
        <v>minimalnie 3 m</v>
      </c>
    </row>
    <row r="16" spans="3:5" ht="12.75">
      <c r="C16" s="7" t="s">
        <v>63</v>
      </c>
      <c r="D16" s="33">
        <v>3.2</v>
      </c>
      <c r="E16" t="str">
        <f>CONCATENATE("minimalnie ",2.5*D13," m")</f>
        <v>minimalnie 2,5 m</v>
      </c>
    </row>
    <row r="17" spans="3:5" ht="12.75">
      <c r="C17" s="7" t="s">
        <v>66</v>
      </c>
      <c r="D17" s="33">
        <v>2</v>
      </c>
      <c r="E17" t="s">
        <v>67</v>
      </c>
    </row>
    <row r="18" spans="3:4" ht="12.75">
      <c r="C18" s="7" t="s">
        <v>33</v>
      </c>
      <c r="D18" s="32">
        <f>2*D13</f>
        <v>2</v>
      </c>
    </row>
    <row r="19" spans="1:4" ht="12.75">
      <c r="A19" s="1"/>
      <c r="C19" s="7" t="s">
        <v>34</v>
      </c>
      <c r="D19" s="32">
        <f>4*D13</f>
        <v>4</v>
      </c>
    </row>
    <row r="21" ht="12.75">
      <c r="A21" s="2" t="s">
        <v>2</v>
      </c>
    </row>
    <row r="22" spans="1:9" ht="30">
      <c r="A22" s="4" t="s">
        <v>5</v>
      </c>
      <c r="B22" s="4" t="s">
        <v>6</v>
      </c>
      <c r="C22" s="4" t="s">
        <v>7</v>
      </c>
      <c r="D22" s="49" t="s">
        <v>8</v>
      </c>
      <c r="E22" s="49"/>
      <c r="F22" s="48" t="s">
        <v>9</v>
      </c>
      <c r="G22" s="48"/>
      <c r="H22" s="4" t="s">
        <v>10</v>
      </c>
      <c r="I22" s="4" t="s">
        <v>11</v>
      </c>
    </row>
    <row r="23" spans="1:9" ht="30">
      <c r="A23" s="5">
        <v>1</v>
      </c>
      <c r="B23" s="5" t="s">
        <v>35</v>
      </c>
      <c r="C23" s="9" t="s">
        <v>36</v>
      </c>
      <c r="D23" s="12">
        <f>2*D14</f>
        <v>10.4</v>
      </c>
      <c r="E23" s="10" t="s">
        <v>14</v>
      </c>
      <c r="F23" s="12">
        <v>100</v>
      </c>
      <c r="G23" s="10" t="s">
        <v>14</v>
      </c>
      <c r="H23" s="10">
        <f aca="true" t="shared" si="0" ref="H23:H29">D23/F23</f>
        <v>0.10400000000000001</v>
      </c>
      <c r="I23" s="34"/>
    </row>
    <row r="24" spans="1:9" ht="59.25" customHeight="1">
      <c r="A24" s="5">
        <v>2</v>
      </c>
      <c r="B24" s="5" t="s">
        <v>38</v>
      </c>
      <c r="C24" s="9" t="str">
        <f>CONCATENATE("Wykonanie drewnianej konstrukcji piętrzenia
Konstr. z mat. dębowego grub. 50 mm + 4 pale kierujące średnicy 16 cm, dług. ",D15+D13," m")</f>
        <v>Wykonanie drewnianej konstrukcji piętrzenia
Konstr. z mat. dębowego grub. 50 mm + 4 pale kierujące średnicy 16 cm, dług. 4,5 m</v>
      </c>
      <c r="D24" s="12">
        <f>D14*D15</f>
        <v>18.2</v>
      </c>
      <c r="E24" s="10" t="s">
        <v>39</v>
      </c>
      <c r="F24" s="12">
        <v>100</v>
      </c>
      <c r="G24" s="10" t="s">
        <v>39</v>
      </c>
      <c r="H24" s="10">
        <f t="shared" si="0"/>
        <v>0.182</v>
      </c>
      <c r="I24" s="34"/>
    </row>
    <row r="25" spans="1:9" ht="59.25" customHeight="1">
      <c r="A25" s="5">
        <v>3</v>
      </c>
      <c r="B25" s="5" t="s">
        <v>38</v>
      </c>
      <c r="C25" s="9" t="str">
        <f>CONCATENATE("Wykonanie drewnianej konstrukcji piętrzenia
Konstr. z mat. dębowego grub. 50 mm + 4 pale kierujące średnicy 16 cm, dług. ",D16+D13," m")</f>
        <v>Wykonanie drewnianej konstrukcji piętrzenia
Konstr. z mat. dębowego grub. 50 mm + 4 pale kierujące średnicy 16 cm, dług. 4,2 m</v>
      </c>
      <c r="D25" s="12">
        <f>D14*D16</f>
        <v>16.64</v>
      </c>
      <c r="E25" s="10" t="s">
        <v>39</v>
      </c>
      <c r="F25" s="12">
        <v>100</v>
      </c>
      <c r="G25" s="10" t="s">
        <v>39</v>
      </c>
      <c r="H25" s="10">
        <f t="shared" si="0"/>
        <v>0.1664</v>
      </c>
      <c r="I25" s="34"/>
    </row>
    <row r="26" spans="1:9" ht="20.25">
      <c r="A26" s="5">
        <v>4</v>
      </c>
      <c r="B26" s="5" t="s">
        <v>40</v>
      </c>
      <c r="C26" s="9" t="s">
        <v>41</v>
      </c>
      <c r="D26" s="12">
        <f>2*(D18+D19+D17)</f>
        <v>16</v>
      </c>
      <c r="E26" s="10" t="s">
        <v>42</v>
      </c>
      <c r="F26" s="12">
        <v>100</v>
      </c>
      <c r="G26" s="10" t="s">
        <v>42</v>
      </c>
      <c r="H26" s="10">
        <f t="shared" si="0"/>
        <v>0.16</v>
      </c>
      <c r="I26" s="34"/>
    </row>
    <row r="27" spans="1:9" ht="20.25">
      <c r="A27" s="5">
        <v>5</v>
      </c>
      <c r="B27" s="5" t="s">
        <v>43</v>
      </c>
      <c r="C27" s="9" t="s">
        <v>44</v>
      </c>
      <c r="D27" s="12">
        <f>(D18+D19+D17)*D11</f>
        <v>8</v>
      </c>
      <c r="E27" s="10" t="s">
        <v>39</v>
      </c>
      <c r="F27" s="12">
        <v>100</v>
      </c>
      <c r="G27" s="10" t="s">
        <v>39</v>
      </c>
      <c r="H27" s="10">
        <f t="shared" si="0"/>
        <v>0.08</v>
      </c>
      <c r="I27" s="34"/>
    </row>
    <row r="28" spans="1:9" ht="20.25">
      <c r="A28" s="5">
        <v>6</v>
      </c>
      <c r="B28" s="5" t="s">
        <v>45</v>
      </c>
      <c r="C28" s="17" t="s">
        <v>46</v>
      </c>
      <c r="D28" s="12">
        <f>(D18+D19+D17)*D11</f>
        <v>8</v>
      </c>
      <c r="E28" s="10" t="s">
        <v>39</v>
      </c>
      <c r="F28" s="12">
        <v>100</v>
      </c>
      <c r="G28" s="10" t="s">
        <v>39</v>
      </c>
      <c r="H28" s="10">
        <f t="shared" si="0"/>
        <v>0.08</v>
      </c>
      <c r="I28" s="34"/>
    </row>
    <row r="29" spans="1:9" ht="47.25" customHeight="1">
      <c r="A29" s="31">
        <v>7</v>
      </c>
      <c r="B29" s="31" t="s">
        <v>64</v>
      </c>
      <c r="C29" s="5" t="s">
        <v>65</v>
      </c>
      <c r="D29" s="12">
        <f>(D13-D15+D16)*((D13-D15+D16)*D13+D11)*D17*D11</f>
        <v>2.380000000000001</v>
      </c>
      <c r="E29" s="10" t="s">
        <v>14</v>
      </c>
      <c r="F29" s="12">
        <v>100</v>
      </c>
      <c r="G29" s="24" t="s">
        <v>14</v>
      </c>
      <c r="H29" s="10">
        <f t="shared" si="0"/>
        <v>0.02380000000000001</v>
      </c>
      <c r="I29" s="34"/>
    </row>
  </sheetData>
  <mergeCells count="2">
    <mergeCell ref="D22:E22"/>
    <mergeCell ref="F22:G22"/>
  </mergeCells>
  <hyperlinks>
    <hyperlink ref="F5" r:id="rId1" display="Przekrój poprzeczny: http://www.lkp.org.pl/poradniki/zdk_poprz.gif"/>
    <hyperlink ref="F6" r:id="rId2" display="Przekrój podłużny: http://www.lkp.org.pl/poradniki/zdk_podl.gif"/>
    <hyperlink ref="F7" r:id="rId3" display="Rzut z góry: http://www.lkp.org.pl/poradniki/zdk_gora.gif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C3"/>
  <sheetViews>
    <sheetView showGridLines="0" showRowColHeaders="0" workbookViewId="0" topLeftCell="A1">
      <selection activeCell="B10" sqref="B10"/>
    </sheetView>
  </sheetViews>
  <sheetFormatPr defaultColWidth="9.00390625" defaultRowHeight="12.75"/>
  <cols>
    <col min="1" max="1" width="23.00390625" style="0" customWidth="1"/>
    <col min="2" max="2" width="52.50390625" style="0" customWidth="1"/>
  </cols>
  <sheetData>
    <row r="1" spans="2:3" ht="122.25" customHeight="1">
      <c r="B1" s="42" t="s">
        <v>105</v>
      </c>
      <c r="C1" s="41"/>
    </row>
    <row r="2" ht="12.75">
      <c r="B2" s="15" t="s">
        <v>92</v>
      </c>
    </row>
    <row r="3" ht="12.75">
      <c r="B3" s="15" t="s">
        <v>93</v>
      </c>
    </row>
  </sheetData>
  <hyperlinks>
    <hyperlink ref="B2" r:id="rId1" display="http://www.lkp.org.pl"/>
    <hyperlink ref="B3" r:id="rId2" display="lkp@lkp.org.pl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Lubuski Klub Przyrodnikow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Lubuski Klub Przyrodnikow</dc:creator>
  <cp:keywords/>
  <dc:description/>
  <cp:lastModifiedBy>Jolanta i Pawel Pawlaczyk</cp:lastModifiedBy>
  <dcterms:created xsi:type="dcterms:W3CDTF">2002-08-13T11:36:57Z</dcterms:created>
  <dcterms:modified xsi:type="dcterms:W3CDTF">2002-08-14T06:03:24Z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